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9837ee16ab9e67d/Escritorio/"/>
    </mc:Choice>
  </mc:AlternateContent>
  <xr:revisionPtr revIDLastSave="0" documentId="8_{BC1065DA-3FE7-45F8-B4F6-E29C6262BBF4}" xr6:coauthVersionLast="47" xr6:coauthVersionMax="47" xr10:uidLastSave="{00000000-0000-0000-0000-000000000000}"/>
  <bookViews>
    <workbookView xWindow="-120" yWindow="-120" windowWidth="20730" windowHeight="11040" xr2:uid="{AC0A4C95-2206-4500-AA94-CC8C67BA51CC}"/>
  </bookViews>
  <sheets>
    <sheet name="Hoja1" sheetId="1" r:id="rId1"/>
    <sheet name="Partido" sheetId="2" r:id="rId2"/>
    <sheet name="Mau" sheetId="3" r:id="rId3"/>
    <sheet name="Ruiz" sheetId="4" r:id="rId4"/>
    <sheet name="Mau PAN" sheetId="5" r:id="rId5"/>
    <sheet name="Hoja2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C4" i="6"/>
  <c r="B5" i="6"/>
  <c r="C3" i="6"/>
  <c r="C9" i="6"/>
  <c r="B6" i="6" s="1"/>
  <c r="B2" i="6"/>
  <c r="B3" i="2"/>
  <c r="B2" i="2"/>
  <c r="B4" i="5"/>
  <c r="B3" i="5"/>
  <c r="B2" i="5"/>
  <c r="B4" i="4"/>
  <c r="B2" i="3"/>
  <c r="B3" i="4"/>
  <c r="B2" i="4"/>
  <c r="B4" i="3"/>
  <c r="B3" i="3"/>
  <c r="B4" i="2"/>
  <c r="D23" i="1"/>
  <c r="C23" i="1"/>
  <c r="B24" i="1"/>
  <c r="B23" i="1"/>
  <c r="C31" i="1"/>
  <c r="C30" i="1"/>
  <c r="C24" i="1"/>
  <c r="D24" i="1" s="1"/>
  <c r="B7" i="6" l="1"/>
  <c r="B8" i="6" s="1"/>
  <c r="D25" i="1"/>
</calcChain>
</file>

<file path=xl/sharedStrings.xml><?xml version="1.0" encoding="utf-8"?>
<sst xmlns="http://schemas.openxmlformats.org/spreadsheetml/2006/main" count="59" uniqueCount="40">
  <si>
    <t xml:space="preserve">Fórmula utilizada para calcular la muestra. </t>
  </si>
  <si>
    <t>n</t>
  </si>
  <si>
    <t>Z</t>
  </si>
  <si>
    <t>p</t>
  </si>
  <si>
    <t>q</t>
  </si>
  <si>
    <t>N</t>
  </si>
  <si>
    <t>E</t>
  </si>
  <si>
    <t xml:space="preserve">Variable </t>
  </si>
  <si>
    <t>Valor</t>
  </si>
  <si>
    <t>Tamaño de la Muestra</t>
  </si>
  <si>
    <t>Mujeres</t>
  </si>
  <si>
    <t xml:space="preserve">Hombres </t>
  </si>
  <si>
    <t xml:space="preserve">Padrón Electoral </t>
  </si>
  <si>
    <t>Total</t>
  </si>
  <si>
    <t>Cuestionarios a aplicar por Sexo</t>
  </si>
  <si>
    <t>Sexo</t>
  </si>
  <si>
    <t xml:space="preserve">% del Padrón Electoral </t>
  </si>
  <si>
    <t xml:space="preserve">Total Cuestionarios </t>
  </si>
  <si>
    <t>PAN, PRI, PRD</t>
  </si>
  <si>
    <t>Movimiento Ciudadano</t>
  </si>
  <si>
    <t>Morena</t>
  </si>
  <si>
    <t>Distrito 6</t>
  </si>
  <si>
    <t>Partido</t>
  </si>
  <si>
    <t>M</t>
  </si>
  <si>
    <t>H</t>
  </si>
  <si>
    <t>PAN, PRI, PRD
Bety Marmolejo</t>
  </si>
  <si>
    <t>PAN</t>
  </si>
  <si>
    <t>MORENA</t>
  </si>
  <si>
    <t>MC</t>
  </si>
  <si>
    <t>Morena
Mauricio Zumaya</t>
  </si>
  <si>
    <t>Morena
Mauricio Ruiz</t>
  </si>
  <si>
    <t>Movimiento Ciudadano
Ramón Rivera</t>
  </si>
  <si>
    <t>PAN, PRI, PRD
Mauricio Zumaya</t>
  </si>
  <si>
    <t>Morena
Luis Humberto Fernández</t>
  </si>
  <si>
    <t>Mauricio Ruiz</t>
  </si>
  <si>
    <t xml:space="preserve">Mau Zumaya </t>
  </si>
  <si>
    <t>Paty Miranda</t>
  </si>
  <si>
    <t>Aun no decide o no cotesto</t>
  </si>
  <si>
    <t>Aspirantes Distrito 6to Federal</t>
  </si>
  <si>
    <t>Muestra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</si>
</sst>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/>
    <xf numFmtId="2" fontId="0" fillId="0" borderId="0" xfId="0" applyNumberFormat="1"/>
    <xf numFmtId="44" fontId="0" fillId="0" borderId="0" xfId="1" applyFont="1"/>
    <xf numFmtId="0" fontId="0" fillId="0" borderId="0" xfId="0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BB5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MX" sz="1800">
                <a:effectLst/>
              </a:rPr>
              <a:t>Si hoy fueran las elecciones ¿Por qué partido votaría?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Partido!$B$1</c:f>
              <c:strCache>
                <c:ptCount val="1"/>
                <c:pt idx="0">
                  <c:v>Distrito 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1C4-42A0-B579-E2839039561A}"/>
              </c:ext>
            </c:extLst>
          </c:dPt>
          <c:dPt>
            <c:idx val="2"/>
            <c:invertIfNegative val="0"/>
            <c:bubble3D val="0"/>
            <c:spPr>
              <a:solidFill>
                <a:srgbClr val="FBB55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1C4-42A0-B579-E2839039561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Partido!$A$2:$A$4</c:f>
              <c:strCache>
                <c:ptCount val="3"/>
                <c:pt idx="0">
                  <c:v>PAN, PRI, PRD</c:v>
                </c:pt>
                <c:pt idx="1">
                  <c:v>Morena</c:v>
                </c:pt>
                <c:pt idx="2">
                  <c:v>Movimiento Ciudadano</c:v>
                </c:pt>
              </c:strCache>
            </c:strRef>
          </c:cat>
          <c:val>
            <c:numRef>
              <c:f>Partido!$B$2:$B$4</c:f>
              <c:numCache>
                <c:formatCode>0.00</c:formatCode>
                <c:ptCount val="3"/>
                <c:pt idx="0">
                  <c:v>29.6724</c:v>
                </c:pt>
                <c:pt idx="1">
                  <c:v>45.648900000000005</c:v>
                </c:pt>
                <c:pt idx="2">
                  <c:v>3.2375000000000003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C4-42A0-B579-E28390395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67489727"/>
        <c:axId val="2013523599"/>
      </c:barChart>
      <c:catAx>
        <c:axId val="1967489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13523599"/>
        <c:crosses val="autoZero"/>
        <c:auto val="1"/>
        <c:lblAlgn val="ctr"/>
        <c:lblOffset val="100"/>
        <c:noMultiLvlLbl val="0"/>
      </c:catAx>
      <c:valAx>
        <c:axId val="2013523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674897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MX" sz="1800">
                <a:effectLst/>
              </a:rPr>
              <a:t>Si hoy fueran las elecciones ¿Por qué candidato votaría?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Mau!$B$1</c:f>
              <c:strCache>
                <c:ptCount val="1"/>
                <c:pt idx="0">
                  <c:v>Distrito 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121-41F4-BCF5-65835C21233B}"/>
              </c:ext>
            </c:extLst>
          </c:dPt>
          <c:dPt>
            <c:idx val="2"/>
            <c:invertIfNegative val="0"/>
            <c:bubble3D val="0"/>
            <c:spPr>
              <a:solidFill>
                <a:srgbClr val="FBB55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121-41F4-BCF5-65835C2123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Mau!$A$2:$A$4</c:f>
              <c:strCache>
                <c:ptCount val="3"/>
                <c:pt idx="0">
                  <c:v>PAN, PRI, PRD
Bety Marmolejo</c:v>
                </c:pt>
                <c:pt idx="1">
                  <c:v>Morena
Mauricio Zumaya</c:v>
                </c:pt>
                <c:pt idx="2">
                  <c:v>Movimiento Ciudadano
Ramón Rivera</c:v>
                </c:pt>
              </c:strCache>
            </c:strRef>
          </c:cat>
          <c:val>
            <c:numRef>
              <c:f>Mau!$B$2:$B$4</c:f>
              <c:numCache>
                <c:formatCode>0.00</c:formatCode>
                <c:ptCount val="3"/>
                <c:pt idx="0">
                  <c:v>22.7864</c:v>
                </c:pt>
                <c:pt idx="1">
                  <c:v>38.970900000000007</c:v>
                </c:pt>
                <c:pt idx="2">
                  <c:v>2.2225000000000001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21-41F4-BCF5-65835C212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27286432"/>
        <c:axId val="1966073247"/>
      </c:barChart>
      <c:catAx>
        <c:axId val="112728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66073247"/>
        <c:crosses val="autoZero"/>
        <c:auto val="1"/>
        <c:lblAlgn val="ctr"/>
        <c:lblOffset val="100"/>
        <c:noMultiLvlLbl val="0"/>
      </c:catAx>
      <c:valAx>
        <c:axId val="1966073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2728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MX" sz="1800">
                <a:effectLst/>
              </a:rPr>
              <a:t>Si hoy fueran las elecciones ¿Por qué candidato votaría?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Ruiz!$B$1</c:f>
              <c:strCache>
                <c:ptCount val="1"/>
                <c:pt idx="0">
                  <c:v>Distrito 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D9C-49F6-8662-798EB451ECE9}"/>
              </c:ext>
            </c:extLst>
          </c:dPt>
          <c:dPt>
            <c:idx val="2"/>
            <c:invertIfNegative val="0"/>
            <c:bubble3D val="0"/>
            <c:spPr>
              <a:solidFill>
                <a:srgbClr val="FBB55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9C-49F6-8662-798EB451EC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Ruiz!$A$2:$A$4</c:f>
              <c:strCache>
                <c:ptCount val="3"/>
                <c:pt idx="0">
                  <c:v>PAN, PRI, PRD
Bety Marmolejo</c:v>
                </c:pt>
                <c:pt idx="1">
                  <c:v>Morena
Mauricio Ruiz</c:v>
                </c:pt>
                <c:pt idx="2">
                  <c:v>Movimiento Ciudadano
Ramón Rivera</c:v>
                </c:pt>
              </c:strCache>
            </c:strRef>
          </c:cat>
          <c:val>
            <c:numRef>
              <c:f>Ruiz!$B$2:$B$4</c:f>
              <c:numCache>
                <c:formatCode>0.00</c:formatCode>
                <c:ptCount val="3"/>
                <c:pt idx="0">
                  <c:v>25.916399999999999</c:v>
                </c:pt>
                <c:pt idx="1">
                  <c:v>29.430900000000005</c:v>
                </c:pt>
                <c:pt idx="2">
                  <c:v>1.8725000000000003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9C-49F6-8662-798EB451E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29767040"/>
        <c:axId val="1966056879"/>
      </c:barChart>
      <c:catAx>
        <c:axId val="112976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66056879"/>
        <c:crosses val="autoZero"/>
        <c:auto val="1"/>
        <c:lblAlgn val="ctr"/>
        <c:lblOffset val="100"/>
        <c:noMultiLvlLbl val="0"/>
      </c:catAx>
      <c:valAx>
        <c:axId val="1966056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29767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MX" sz="1800">
                <a:effectLst/>
              </a:rPr>
              <a:t>Si hoy fueran las elecciones ¿Por qué candidato votaría?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'Mau PAN'!$B$1</c:f>
              <c:strCache>
                <c:ptCount val="1"/>
                <c:pt idx="0">
                  <c:v>Distrito 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E51-4676-BC92-1E05C6599E02}"/>
              </c:ext>
            </c:extLst>
          </c:dPt>
          <c:dPt>
            <c:idx val="2"/>
            <c:invertIfNegative val="0"/>
            <c:bubble3D val="0"/>
            <c:spPr>
              <a:solidFill>
                <a:srgbClr val="FBB55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E51-4676-BC92-1E05C6599E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'Mau PAN'!$A$2:$A$4</c:f>
              <c:strCache>
                <c:ptCount val="3"/>
                <c:pt idx="0">
                  <c:v>PAN, PRI, PRD
Mauricio Zumaya</c:v>
                </c:pt>
                <c:pt idx="1">
                  <c:v>Morena
Luis Humberto Fernández</c:v>
                </c:pt>
                <c:pt idx="2">
                  <c:v>Movimiento Ciudadano
Ramón Rivera</c:v>
                </c:pt>
              </c:strCache>
            </c:strRef>
          </c:cat>
          <c:val>
            <c:numRef>
              <c:f>'Mau PAN'!$B$2:$B$4</c:f>
              <c:numCache>
                <c:formatCode>0.00</c:formatCode>
                <c:ptCount val="3"/>
                <c:pt idx="0">
                  <c:v>33.428399999999996</c:v>
                </c:pt>
                <c:pt idx="1">
                  <c:v>29.430900000000005</c:v>
                </c:pt>
                <c:pt idx="2">
                  <c:v>2.4325000000000001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51-4676-BC92-1E05C6599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20316368"/>
        <c:axId val="2013519631"/>
      </c:barChart>
      <c:catAx>
        <c:axId val="112031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13519631"/>
        <c:crosses val="autoZero"/>
        <c:auto val="1"/>
        <c:lblAlgn val="ctr"/>
        <c:lblOffset val="100"/>
        <c:noMultiLvlLbl val="0"/>
      </c:catAx>
      <c:valAx>
        <c:axId val="2013519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20316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MX"/>
              <a:t>Encuesta DTTO 6 Federal Querétaro </a:t>
            </a:r>
          </a:p>
          <a:p>
            <a:pPr>
              <a:defRPr/>
            </a:pPr>
            <a:r>
              <a:rPr lang="es-MX"/>
              <a:t>Aspirantes Morena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Hoja2!$A$3</c:f>
              <c:strCache>
                <c:ptCount val="1"/>
                <c:pt idx="0">
                  <c:v>Mauricio Ruiz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Hoja2!$B$3</c:f>
              <c:numCache>
                <c:formatCode>General</c:formatCode>
                <c:ptCount val="1"/>
                <c:pt idx="0">
                  <c:v>26.43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01-4250-B791-27EAFA923B6A}"/>
            </c:ext>
          </c:extLst>
        </c:ser>
        <c:ser>
          <c:idx val="1"/>
          <c:order val="1"/>
          <c:tx>
            <c:strRef>
              <c:f>Hoja2!$A$4</c:f>
              <c:strCache>
                <c:ptCount val="1"/>
                <c:pt idx="0">
                  <c:v>Mau Zumaya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Hoja2!$B$4</c:f>
              <c:numCache>
                <c:formatCode>0.00</c:formatCode>
                <c:ptCount val="1"/>
                <c:pt idx="0">
                  <c:v>43.58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01-4250-B791-27EAFA923B6A}"/>
            </c:ext>
          </c:extLst>
        </c:ser>
        <c:ser>
          <c:idx val="2"/>
          <c:order val="2"/>
          <c:tx>
            <c:strRef>
              <c:f>Hoja2!$A$5</c:f>
              <c:strCache>
                <c:ptCount val="1"/>
                <c:pt idx="0">
                  <c:v>Paty Miranda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Hoja2!$B$5</c:f>
              <c:numCache>
                <c:formatCode>General</c:formatCode>
                <c:ptCount val="1"/>
                <c:pt idx="0">
                  <c:v>13.67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01-4250-B791-27EAFA923B6A}"/>
            </c:ext>
          </c:extLst>
        </c:ser>
        <c:ser>
          <c:idx val="3"/>
          <c:order val="3"/>
          <c:tx>
            <c:strRef>
              <c:f>Hoja2!$A$6</c:f>
              <c:strCache>
                <c:ptCount val="1"/>
                <c:pt idx="0">
                  <c:v>Aun no decide o no cotesto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Hoja2!$B$6</c:f>
              <c:numCache>
                <c:formatCode>0.00</c:formatCode>
                <c:ptCount val="1"/>
                <c:pt idx="0">
                  <c:v>16.315250000000002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01-4250-B791-27EAFA923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992029839"/>
        <c:axId val="992025519"/>
      </c:barChart>
      <c:catAx>
        <c:axId val="9920298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92025519"/>
        <c:crosses val="autoZero"/>
        <c:auto val="1"/>
        <c:lblAlgn val="ctr"/>
        <c:lblOffset val="100"/>
        <c:noMultiLvlLbl val="0"/>
      </c:catAx>
      <c:valAx>
        <c:axId val="992025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92029839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219808</xdr:colOff>
      <xdr:row>1</xdr:row>
      <xdr:rowOff>91587</xdr:rowOff>
    </xdr:from>
    <xdr:to>
      <xdr:col>2</xdr:col>
      <xdr:colOff>808993</xdr:colOff>
      <xdr:row>14</xdr:row>
      <xdr:rowOff>71384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1F613CA-F2CF-9C66-4ADB-4880E616F7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2392" t="30518" r="39875" b="19102"/>
        <a:stretch/>
      </xdr:blipFill>
      <xdr:spPr>
        <a:xfrm>
          <a:off x="219808" y="283919"/>
          <a:ext cx="2430074" cy="2480109"/>
        </a:xfrm>
        <a:prstGeom prst="rect">
          <a:avLst/>
        </a:prstGeom>
      </xdr:spPr>
    </xdr:pic>
    <xdr:clientData/>
  </xdr:twoCellAnchor>
  <xdr:twoCellAnchor editAs="oneCell">
    <xdr:from>
      <xdr:col>0</xdr:col>
      <xdr:colOff>329712</xdr:colOff>
      <xdr:row>15</xdr:row>
      <xdr:rowOff>45794</xdr:rowOff>
    </xdr:from>
    <xdr:to>
      <xdr:col>5</xdr:col>
      <xdr:colOff>107995</xdr:colOff>
      <xdr:row>19</xdr:row>
      <xdr:rowOff>67152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7DE6A6-E288-BAC1-29BA-5BEE114A9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712" y="2930770"/>
          <a:ext cx="4696480" cy="7906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2</xdr:row>
      <xdr:rowOff>157162</xdr:rowOff>
    </xdr:from>
    <xdr:to>
      <xdr:col>11</xdr:col>
      <xdr:colOff>514350</xdr:colOff>
      <xdr:row>17</xdr:row>
      <xdr:rowOff>42862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3941551-FBF6-6DEB-8C1D-93D273AC1D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1</xdr:row>
      <xdr:rowOff>280987</xdr:rowOff>
    </xdr:from>
    <xdr:to>
      <xdr:col>10</xdr:col>
      <xdr:colOff>161925</xdr:colOff>
      <xdr:row>13</xdr:row>
      <xdr:rowOff>166687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78FFD2D-FEF0-B9FA-B5B2-73C227748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571500</xdr:colOff>
      <xdr:row>1</xdr:row>
      <xdr:rowOff>280987</xdr:rowOff>
    </xdr:from>
    <xdr:to>
      <xdr:col>10</xdr:col>
      <xdr:colOff>571500</xdr:colOff>
      <xdr:row>12</xdr:row>
      <xdr:rowOff>166687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B7B1154-65FE-33BF-4E08-A8E39B68A5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1</xdr:row>
      <xdr:rowOff>280987</xdr:rowOff>
    </xdr:from>
    <xdr:to>
      <xdr:col>10</xdr:col>
      <xdr:colOff>209550</xdr:colOff>
      <xdr:row>10</xdr:row>
      <xdr:rowOff>166687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3BFB664-A249-72CC-C977-780340CBA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2</xdr:row>
      <xdr:rowOff>185737</xdr:rowOff>
    </xdr:from>
    <xdr:to>
      <xdr:col>10</xdr:col>
      <xdr:colOff>123825</xdr:colOff>
      <xdr:row>17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DB784AC-7DAA-51C3-C9A1-83B01AC55E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0E002-85CD-410D-AC79-205C1D9B8235}">
  <dimension ref="A1:F32"/>
  <sheetViews>
    <sheetView tabSelected="1" topLeftCell="A4" zoomScale="104" workbookViewId="0">
      <selection activeCell="A24" sqref="A24:D24"/>
    </sheetView>
  </sheetViews>
  <sheetFormatPr baseColWidth="10" defaultRowHeight="15" x14ac:dyDescent="0.25"/>
  <cols>
    <col min="2" max="2" width="16.140625" customWidth="1"/>
    <col min="3" max="3" width="17.7109375" customWidth="1"/>
    <col min="4" max="4" width="17" customWidth="1"/>
  </cols>
  <sheetData>
    <row r="1" spans="1:6" x14ac:dyDescent="0.25">
      <c r="A1" t="s">
        <v>0</v>
      </c>
    </row>
    <row r="3" spans="1:6" x14ac:dyDescent="0.25">
      <c r="E3" t="s">
        <v>7</v>
      </c>
      <c r="F3" t="s">
        <v>8</v>
      </c>
    </row>
    <row r="4" spans="1:6" x14ac:dyDescent="0.25">
      <c r="E4" t="s">
        <v>1</v>
      </c>
      <c r="F4" t="s">
        <v>9</v>
      </c>
    </row>
    <row r="5" spans="1:6" x14ac:dyDescent="0.25">
      <c r="E5" t="s">
        <v>2</v>
      </c>
      <c r="F5">
        <v>1.96</v>
      </c>
    </row>
    <row r="6" spans="1:6" x14ac:dyDescent="0.25">
      <c r="E6" t="s">
        <v>3</v>
      </c>
      <c r="F6">
        <v>0.5</v>
      </c>
    </row>
    <row r="7" spans="1:6" x14ac:dyDescent="0.25">
      <c r="E7" t="s">
        <v>4</v>
      </c>
      <c r="F7">
        <v>0.5</v>
      </c>
    </row>
    <row r="8" spans="1:6" x14ac:dyDescent="0.25">
      <c r="E8" t="s">
        <v>5</v>
      </c>
      <c r="F8">
        <v>374512</v>
      </c>
    </row>
    <row r="9" spans="1:6" x14ac:dyDescent="0.25">
      <c r="E9" t="s">
        <v>6</v>
      </c>
      <c r="F9">
        <v>5.0000000000000001E-3</v>
      </c>
    </row>
    <row r="21" spans="1:4" x14ac:dyDescent="0.25">
      <c r="A21" s="5"/>
      <c r="B21" s="5"/>
      <c r="C21" s="5"/>
      <c r="D21" s="5"/>
    </row>
    <row r="22" spans="1:4" ht="32.25" customHeight="1" x14ac:dyDescent="0.25">
      <c r="A22" t="s">
        <v>15</v>
      </c>
      <c r="B22" t="s">
        <v>12</v>
      </c>
      <c r="C22" s="1" t="s">
        <v>16</v>
      </c>
      <c r="D22" s="1" t="s">
        <v>14</v>
      </c>
    </row>
    <row r="23" spans="1:4" x14ac:dyDescent="0.25">
      <c r="A23" t="s">
        <v>10</v>
      </c>
      <c r="B23" s="2">
        <f>(B25*C30)/100</f>
        <v>191590.73834003176</v>
      </c>
      <c r="C23" s="3">
        <f>(B23*100)/$B$25</f>
        <v>51.157436434622056</v>
      </c>
      <c r="D23" s="2">
        <f>(384*C23)/100</f>
        <v>196.44455590894867</v>
      </c>
    </row>
    <row r="24" spans="1:4" x14ac:dyDescent="0.25">
      <c r="A24" t="s">
        <v>11</v>
      </c>
      <c r="B24" s="2">
        <f>(C31*B25)/100</f>
        <v>182921.26165996824</v>
      </c>
      <c r="C24" s="3">
        <f>(B24*100)/$B$25</f>
        <v>48.842563565377944</v>
      </c>
      <c r="D24" s="2">
        <f>(384*C24)/100</f>
        <v>187.55544409105133</v>
      </c>
    </row>
    <row r="25" spans="1:4" x14ac:dyDescent="0.25">
      <c r="A25" t="s">
        <v>13</v>
      </c>
      <c r="B25">
        <f>142572+120679+111261</f>
        <v>374512</v>
      </c>
      <c r="C25" t="s">
        <v>17</v>
      </c>
      <c r="D25" s="2">
        <f>D24+D23</f>
        <v>384</v>
      </c>
    </row>
    <row r="29" spans="1:4" x14ac:dyDescent="0.25">
      <c r="B29" s="4">
        <v>2368467</v>
      </c>
    </row>
    <row r="30" spans="1:4" x14ac:dyDescent="0.25">
      <c r="A30" t="s">
        <v>23</v>
      </c>
      <c r="B30" s="4">
        <v>1211647</v>
      </c>
      <c r="C30" s="3">
        <f>(B30*100)/B29</f>
        <v>51.157436434622056</v>
      </c>
    </row>
    <row r="31" spans="1:4" x14ac:dyDescent="0.25">
      <c r="A31" t="s">
        <v>24</v>
      </c>
      <c r="B31" s="4">
        <v>1156820</v>
      </c>
      <c r="C31" s="3">
        <f>(B31*100)/B29</f>
        <v>48.842563565377944</v>
      </c>
    </row>
    <row r="32" spans="1:4" x14ac:dyDescent="0.25">
      <c r="B32" s="4"/>
    </row>
  </sheetData>
  <mergeCells count="1">
    <mergeCell ref="A21:D2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5E5CD-8C94-4190-BCA0-0DE8E743675E}">
  <dimension ref="A1:D7"/>
  <sheetViews>
    <sheetView workbookViewId="0">
      <selection activeCell="O14" sqref="O14"/>
    </sheetView>
  </sheetViews>
  <sheetFormatPr baseColWidth="10" defaultRowHeight="15" x14ac:dyDescent="0.25"/>
  <cols>
    <col min="1" max="1" width="23" customWidth="1"/>
  </cols>
  <sheetData>
    <row r="1" spans="1:4" x14ac:dyDescent="0.25">
      <c r="A1" t="s">
        <v>22</v>
      </c>
      <c r="B1" t="s">
        <v>21</v>
      </c>
    </row>
    <row r="2" spans="1:4" x14ac:dyDescent="0.25">
      <c r="A2" t="s">
        <v>18</v>
      </c>
      <c r="B2" s="3">
        <f>(B7/100)*94.8</f>
        <v>29.6724</v>
      </c>
    </row>
    <row r="3" spans="1:4" x14ac:dyDescent="0.25">
      <c r="A3" t="s">
        <v>20</v>
      </c>
      <c r="B3" s="3">
        <f>(C7/100)*95.7</f>
        <v>45.648900000000005</v>
      </c>
    </row>
    <row r="4" spans="1:4" x14ac:dyDescent="0.25">
      <c r="A4" t="s">
        <v>19</v>
      </c>
      <c r="B4" s="3">
        <f>(D7/100)*92.5</f>
        <v>3.2375000000000003</v>
      </c>
    </row>
    <row r="6" spans="1:4" x14ac:dyDescent="0.25">
      <c r="B6" t="s">
        <v>26</v>
      </c>
      <c r="C6" t="s">
        <v>27</v>
      </c>
      <c r="D6" t="s">
        <v>28</v>
      </c>
    </row>
    <row r="7" spans="1:4" x14ac:dyDescent="0.25">
      <c r="B7">
        <v>31.3</v>
      </c>
      <c r="C7">
        <v>47.7</v>
      </c>
      <c r="D7">
        <v>3.5</v>
      </c>
    </row>
  </sheetData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1422D-A0BD-413F-8E16-41B0F92AEF30}">
  <dimension ref="A1:D7"/>
  <sheetViews>
    <sheetView workbookViewId="0">
      <selection activeCell="B4" sqref="B4"/>
    </sheetView>
  </sheetViews>
  <sheetFormatPr baseColWidth="10" defaultRowHeight="15" x14ac:dyDescent="0.25"/>
  <cols>
    <col min="1" max="1" width="23.140625" customWidth="1"/>
  </cols>
  <sheetData>
    <row r="1" spans="1:4" x14ac:dyDescent="0.25">
      <c r="A1" t="s">
        <v>22</v>
      </c>
      <c r="B1" t="s">
        <v>21</v>
      </c>
    </row>
    <row r="2" spans="1:4" ht="30" x14ac:dyDescent="0.25">
      <c r="A2" s="1" t="s">
        <v>25</v>
      </c>
      <c r="B2" s="3">
        <f>(B7/100)*72.8</f>
        <v>22.7864</v>
      </c>
    </row>
    <row r="3" spans="1:4" ht="30" x14ac:dyDescent="0.25">
      <c r="A3" s="1" t="s">
        <v>29</v>
      </c>
      <c r="B3" s="3">
        <f>(C7/100)*81.7</f>
        <v>38.970900000000007</v>
      </c>
    </row>
    <row r="4" spans="1:4" ht="30" x14ac:dyDescent="0.25">
      <c r="A4" s="1" t="s">
        <v>31</v>
      </c>
      <c r="B4" s="3">
        <f>(D7/100)*63.5</f>
        <v>2.2225000000000001</v>
      </c>
    </row>
    <row r="6" spans="1:4" x14ac:dyDescent="0.25">
      <c r="B6" t="s">
        <v>26</v>
      </c>
      <c r="C6" t="s">
        <v>27</v>
      </c>
      <c r="D6" t="s">
        <v>28</v>
      </c>
    </row>
    <row r="7" spans="1:4" x14ac:dyDescent="0.25">
      <c r="B7">
        <v>31.3</v>
      </c>
      <c r="C7">
        <v>47.7</v>
      </c>
      <c r="D7">
        <v>3.5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2914A-4C80-4EE1-8B0C-9A52D26D638D}">
  <dimension ref="A1:D7"/>
  <sheetViews>
    <sheetView workbookViewId="0">
      <selection activeCell="B4" sqref="B4"/>
    </sheetView>
  </sheetViews>
  <sheetFormatPr baseColWidth="10" defaultRowHeight="15" x14ac:dyDescent="0.25"/>
  <cols>
    <col min="1" max="1" width="17" customWidth="1"/>
  </cols>
  <sheetData>
    <row r="1" spans="1:4" x14ac:dyDescent="0.25">
      <c r="A1" t="s">
        <v>22</v>
      </c>
      <c r="B1" t="s">
        <v>21</v>
      </c>
    </row>
    <row r="2" spans="1:4" ht="30" x14ac:dyDescent="0.25">
      <c r="A2" s="1" t="s">
        <v>25</v>
      </c>
      <c r="B2" s="3">
        <f>(B7/100)*82.8</f>
        <v>25.916399999999999</v>
      </c>
    </row>
    <row r="3" spans="1:4" ht="30" x14ac:dyDescent="0.25">
      <c r="A3" s="1" t="s">
        <v>30</v>
      </c>
      <c r="B3" s="3">
        <f>(C7/100)*61.7</f>
        <v>29.430900000000005</v>
      </c>
    </row>
    <row r="4" spans="1:4" ht="45" x14ac:dyDescent="0.25">
      <c r="A4" s="1" t="s">
        <v>31</v>
      </c>
      <c r="B4" s="3">
        <f>(D7/100)*53.5</f>
        <v>1.8725000000000003</v>
      </c>
    </row>
    <row r="6" spans="1:4" x14ac:dyDescent="0.25">
      <c r="B6" t="s">
        <v>26</v>
      </c>
      <c r="C6" t="s">
        <v>27</v>
      </c>
      <c r="D6" t="s">
        <v>28</v>
      </c>
    </row>
    <row r="7" spans="1:4" x14ac:dyDescent="0.25">
      <c r="B7">
        <v>31.3</v>
      </c>
      <c r="C7">
        <v>47.7</v>
      </c>
      <c r="D7">
        <v>3.5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BB95B-7E39-463B-B7AF-048F071F4BBB}">
  <dimension ref="A1:D7"/>
  <sheetViews>
    <sheetView workbookViewId="0">
      <selection activeCell="A4" sqref="A4"/>
    </sheetView>
  </sheetViews>
  <sheetFormatPr baseColWidth="10" defaultRowHeight="15" x14ac:dyDescent="0.25"/>
  <cols>
    <col min="1" max="1" width="22.42578125" customWidth="1"/>
  </cols>
  <sheetData>
    <row r="1" spans="1:4" x14ac:dyDescent="0.25">
      <c r="A1" t="s">
        <v>22</v>
      </c>
      <c r="B1" t="s">
        <v>21</v>
      </c>
    </row>
    <row r="2" spans="1:4" ht="30" x14ac:dyDescent="0.25">
      <c r="A2" s="1" t="s">
        <v>32</v>
      </c>
      <c r="B2" s="3">
        <f>(B7/100)*106.8</f>
        <v>33.428399999999996</v>
      </c>
    </row>
    <row r="3" spans="1:4" ht="45" x14ac:dyDescent="0.25">
      <c r="A3" s="1" t="s">
        <v>33</v>
      </c>
      <c r="B3" s="3">
        <f>(C7/100)*61.7</f>
        <v>29.430900000000005</v>
      </c>
    </row>
    <row r="4" spans="1:4" ht="30" x14ac:dyDescent="0.25">
      <c r="A4" s="1" t="s">
        <v>31</v>
      </c>
      <c r="B4" s="3">
        <f>(D7/100)*69.5</f>
        <v>2.4325000000000001</v>
      </c>
    </row>
    <row r="6" spans="1:4" x14ac:dyDescent="0.25">
      <c r="B6" t="s">
        <v>26</v>
      </c>
      <c r="C6" t="s">
        <v>27</v>
      </c>
      <c r="D6" t="s">
        <v>28</v>
      </c>
    </row>
    <row r="7" spans="1:4" x14ac:dyDescent="0.25">
      <c r="B7">
        <v>31.3</v>
      </c>
      <c r="C7">
        <v>47.7</v>
      </c>
      <c r="D7">
        <v>3.5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2966E-792F-45E6-B710-538915FCEB9A}">
  <dimension ref="A1:C9"/>
  <sheetViews>
    <sheetView workbookViewId="0">
      <selection activeCell="N13" sqref="N13"/>
    </sheetView>
  </sheetViews>
  <sheetFormatPr baseColWidth="10" defaultRowHeight="15" x14ac:dyDescent="0.25"/>
  <cols>
    <col min="1" max="1" width="31.7109375" customWidth="1"/>
  </cols>
  <sheetData>
    <row r="1" spans="1:3" x14ac:dyDescent="0.25">
      <c r="B1" t="s">
        <v>39</v>
      </c>
    </row>
    <row r="2" spans="1:3" x14ac:dyDescent="0.25">
      <c r="A2" t="s">
        <v>38</v>
      </c>
      <c r="B2" s="2">
        <f>Hoja1!D25</f>
        <v>384</v>
      </c>
      <c r="C2" t="s">
        <v>39</v>
      </c>
    </row>
    <row r="3" spans="1:3" x14ac:dyDescent="0.25">
      <c r="A3" t="s">
        <v>34</v>
      </c>
      <c r="B3">
        <v>26.43</v>
      </c>
      <c r="C3" s="3">
        <f>Ruiz!B3</f>
        <v>29.430900000000005</v>
      </c>
    </row>
    <row r="4" spans="1:3" x14ac:dyDescent="0.25">
      <c r="A4" t="s">
        <v>35</v>
      </c>
      <c r="B4" s="3">
        <v>43.58</v>
      </c>
      <c r="C4">
        <f>97-39</f>
        <v>58</v>
      </c>
    </row>
    <row r="5" spans="1:3" x14ac:dyDescent="0.25">
      <c r="A5" t="s">
        <v>36</v>
      </c>
      <c r="B5">
        <f>13.67</f>
        <v>13.67</v>
      </c>
    </row>
    <row r="6" spans="1:3" x14ac:dyDescent="0.25">
      <c r="A6" t="s">
        <v>37</v>
      </c>
      <c r="B6" s="3">
        <f>C9</f>
        <v>16.315250000000002</v>
      </c>
    </row>
    <row r="7" spans="1:3" x14ac:dyDescent="0.25">
      <c r="B7" s="3">
        <f>SUM(B3:B5)</f>
        <v>83.679999999999993</v>
      </c>
      <c r="C7" s="3"/>
    </row>
    <row r="8" spans="1:3" x14ac:dyDescent="0.25">
      <c r="B8" s="3">
        <f>B7+B6</f>
        <v>99.995249999999999</v>
      </c>
    </row>
    <row r="9" spans="1:3" x14ac:dyDescent="0.25">
      <c r="B9">
        <v>17.5</v>
      </c>
      <c r="C9">
        <f>(B9*93.23)/100</f>
        <v>16.315250000000002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Partido</vt:lpstr>
      <vt:lpstr>Mau</vt:lpstr>
      <vt:lpstr>Ruiz</vt:lpstr>
      <vt:lpstr>Mau PAN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 legorreta martinez</dc:creator>
  <cp:lastModifiedBy>saul legorreta martinez</cp:lastModifiedBy>
  <dcterms:created xsi:type="dcterms:W3CDTF">2023-02-15T20:49:45Z</dcterms:created>
  <dcterms:modified xsi:type="dcterms:W3CDTF">2024-07-03T21:31:06Z</dcterms:modified>
</cp:coreProperties>
</file>