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ocuments\"/>
    </mc:Choice>
  </mc:AlternateContent>
  <xr:revisionPtr revIDLastSave="0" documentId="13_ncr:1_{9D5660E9-D165-41BA-852B-775994F4D289}" xr6:coauthVersionLast="47" xr6:coauthVersionMax="47" xr10:uidLastSave="{00000000-0000-0000-0000-000000000000}"/>
  <bookViews>
    <workbookView xWindow="-120" yWindow="-120" windowWidth="29040" windowHeight="15840" activeTab="3" xr2:uid="{A292E340-088D-44F9-99A1-4CAC21A37D5B}"/>
  </bookViews>
  <sheets>
    <sheet name="Octubre 2024" sheetId="1" r:id="rId1"/>
    <sheet name="Noviembre 2024" sheetId="2" r:id="rId2"/>
    <sheet name="Febrero 2025" sheetId="3" r:id="rId3"/>
    <sheet name="Marzo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4" l="1"/>
  <c r="E19" i="4"/>
  <c r="I16" i="3"/>
  <c r="I13" i="3"/>
  <c r="I12" i="3"/>
  <c r="D23" i="2"/>
  <c r="D22" i="2"/>
  <c r="D21" i="2"/>
  <c r="D22" i="1"/>
  <c r="D20" i="1"/>
  <c r="D19" i="1"/>
  <c r="D18" i="1"/>
  <c r="J10" i="4" l="1"/>
  <c r="I14" i="3"/>
  <c r="D24" i="2"/>
  <c r="D25" i="2"/>
  <c r="D21" i="1"/>
</calcChain>
</file>

<file path=xl/sharedStrings.xml><?xml version="1.0" encoding="utf-8"?>
<sst xmlns="http://schemas.openxmlformats.org/spreadsheetml/2006/main" count="180" uniqueCount="61">
  <si>
    <t>Descripcion</t>
  </si>
  <si>
    <t>Monto</t>
  </si>
  <si>
    <t>Agua casa</t>
  </si>
  <si>
    <t>Agua chebapp</t>
  </si>
  <si>
    <t>Luz casa</t>
  </si>
  <si>
    <t>Luz chebapp</t>
  </si>
  <si>
    <t>Renta  casa</t>
  </si>
  <si>
    <t>Renta chebapp</t>
  </si>
  <si>
    <t>Deuda MP</t>
  </si>
  <si>
    <t>Fecha de pago</t>
  </si>
  <si>
    <t>Ingreso</t>
  </si>
  <si>
    <t>Fecha de Pago</t>
  </si>
  <si>
    <t>Egresos</t>
  </si>
  <si>
    <t>Ingresos</t>
  </si>
  <si>
    <t>Deuda</t>
  </si>
  <si>
    <t>Colegiatura</t>
  </si>
  <si>
    <t>Terapia</t>
  </si>
  <si>
    <t>Pagado</t>
  </si>
  <si>
    <t>Encuestas</t>
  </si>
  <si>
    <t>APP</t>
  </si>
  <si>
    <t>Servidor</t>
  </si>
  <si>
    <t>Clinica</t>
  </si>
  <si>
    <t>Por pagar</t>
  </si>
  <si>
    <t>Ingresos restantes</t>
  </si>
  <si>
    <t>Servidor Cementera</t>
  </si>
  <si>
    <t>Papa</t>
  </si>
  <si>
    <t>TarjetaMP</t>
  </si>
  <si>
    <t>Mercado Credito</t>
  </si>
  <si>
    <t>Prestamo personal</t>
  </si>
  <si>
    <t>Alfonso Muñoz</t>
  </si>
  <si>
    <t>Queretaro</t>
  </si>
  <si>
    <t>Internet Chebapp</t>
  </si>
  <si>
    <t>Internet Casa</t>
  </si>
  <si>
    <t>Tipo</t>
  </si>
  <si>
    <t>Casa</t>
  </si>
  <si>
    <t>Negocio</t>
  </si>
  <si>
    <t>Clinica la paz</t>
  </si>
  <si>
    <t>Suegro piedas</t>
  </si>
  <si>
    <t>Mercado Credito 2</t>
  </si>
  <si>
    <t>Credito</t>
  </si>
  <si>
    <t>Mamá</t>
  </si>
  <si>
    <t>Tanda</t>
  </si>
  <si>
    <t>Bariatric</t>
  </si>
  <si>
    <t>Total</t>
  </si>
  <si>
    <t>Restante</t>
  </si>
  <si>
    <t>Estatus</t>
  </si>
  <si>
    <t>Pijamas</t>
  </si>
  <si>
    <t>bariatric</t>
  </si>
  <si>
    <t>Juanito</t>
  </si>
  <si>
    <t>Gastos</t>
  </si>
  <si>
    <t>Papá</t>
  </si>
  <si>
    <t>TOTAL</t>
  </si>
  <si>
    <t>Suegro</t>
  </si>
  <si>
    <t>otro</t>
  </si>
  <si>
    <t>Carro</t>
  </si>
  <si>
    <t>Otro</t>
  </si>
  <si>
    <t>ok</t>
  </si>
  <si>
    <t>Dianita</t>
  </si>
  <si>
    <t>Pagado - $2500</t>
  </si>
  <si>
    <t>Pagado - $2000</t>
  </si>
  <si>
    <t>Pagado - $5,000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</si>
</sst>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14" fontId="0" fillId="0" borderId="0" xfId="0" applyNumberFormat="1"/>
    <xf numFmtId="44" fontId="0" fillId="0" borderId="0" xfId="1" applyFont="1"/>
    <xf numFmtId="0" fontId="0" fillId="0" borderId="0" xfId="0" applyAlignment="1">
      <alignment horizontal="center"/>
    </xf>
    <xf numFmtId="44" fontId="0" fillId="0" borderId="1" xfId="0" applyNumberFormat="1" applyBorder="1"/>
    <xf numFmtId="0" fontId="2" fillId="2" borderId="1" xfId="0" applyFont="1" applyFill="1" applyBorder="1"/>
    <xf numFmtId="44" fontId="0" fillId="0" borderId="1" xfId="0" applyNumberFormat="1" applyBorder="1" applyAlignment="1">
      <alignment horizontal="right"/>
    </xf>
    <xf numFmtId="44" fontId="0" fillId="0" borderId="0" xfId="1" applyFont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44" fontId="0" fillId="0" borderId="0" xfId="0" applyNumberFormat="1"/>
    <xf numFmtId="44" fontId="0" fillId="0" borderId="2" xfId="1" applyNumberFormat="1" applyFont="1" applyBorder="1" applyAlignment="1">
      <alignment horizontal="right"/>
    </xf>
    <xf numFmtId="0" fontId="0" fillId="0" borderId="0" xfId="0" applyAlignment="1">
      <alignment horizontal="center"/>
    </xf>
  </cellXfs>
  <cellStyles count="2">
    <cellStyle name="Moneda" xfId="1" builtinId="4"/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7E5146D-0EF3-45D7-A3B9-8B46AE131AE1}" name="Tabla1" displayName="Tabla1" ref="C4:F16" totalsRowShown="0">
  <autoFilter ref="C4:F16" xr:uid="{07E5146D-0EF3-45D7-A3B9-8B46AE131AE1}"/>
  <tableColumns count="4">
    <tableColumn id="1" xr3:uid="{F8CC1D4D-3B1E-4B3C-8C24-43FE4240C4A5}" name="Descripcion"/>
    <tableColumn id="2" xr3:uid="{D39F86EE-7355-476A-9106-2F71D1176C3D}" name="Monto" dataDxfId="11" dataCellStyle="Moneda"/>
    <tableColumn id="5" xr3:uid="{90056824-576D-482E-821F-DB7674A73873}" name="Pagado" dataDxfId="10" dataCellStyle="Moneda"/>
    <tableColumn id="3" xr3:uid="{1708B545-C296-40E7-A0C6-C98577736D86}" name="Fecha de pago" dataDxfId="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1C995D6-E8BD-454C-B236-0B7F896C024D}" name="Tabla2" displayName="Tabla2" ref="H4:J8" totalsRowShown="0" headerRowDxfId="8">
  <autoFilter ref="H4:J8" xr:uid="{D1C995D6-E8BD-454C-B236-0B7F896C024D}"/>
  <tableColumns count="3">
    <tableColumn id="1" xr3:uid="{25DE5305-BBDB-4211-B41D-E3A7208F051B}" name="Descripcion"/>
    <tableColumn id="2" xr3:uid="{879F75A3-CC20-435A-A31D-8822BB649197}" name="Monto" dataCellStyle="Moneda"/>
    <tableColumn id="3" xr3:uid="{EA0CCE78-FB67-42B8-A160-A0A0BD2C30D1}" name="Fecha de Pago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E50C814-5A77-4549-AE00-C5FBE7BEDBD9}" name="Tabla14" displayName="Tabla14" ref="B3:E19" totalsRowShown="0">
  <autoFilter ref="B3:E19" xr:uid="{EE50C814-5A77-4549-AE00-C5FBE7BEDBD9}"/>
  <sortState xmlns:xlrd2="http://schemas.microsoft.com/office/spreadsheetml/2017/richdata2" ref="B4:E19">
    <sortCondition ref="C3:C19"/>
  </sortState>
  <tableColumns count="4">
    <tableColumn id="1" xr3:uid="{A7BED4BC-65BE-4CC5-B4A0-574E5EB4CF23}" name="Descripcion"/>
    <tableColumn id="4" xr3:uid="{3F3D107D-3B9E-4C1C-A7C2-3F80FFB3CB1F}" name="Tipo"/>
    <tableColumn id="2" xr3:uid="{D5B3F09B-1EBE-44BE-868D-3C8C5A18829E}" name="Monto" dataDxfId="7" dataCellStyle="Moneda"/>
    <tableColumn id="5" xr3:uid="{3107FDF3-1A62-441B-8AB1-15A1F672C382}" name="Pagado" dataDxfId="6" dataCellStyle="Moneda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521A16F-7254-4610-B2E7-14227E73BB7D}" name="Tabla25" displayName="Tabla25" ref="G3:I9" totalsRowShown="0" headerRowDxfId="5">
  <autoFilter ref="G3:I9" xr:uid="{6521A16F-7254-4610-B2E7-14227E73BB7D}"/>
  <tableColumns count="3">
    <tableColumn id="1" xr3:uid="{F8DA4EEA-5F2C-4DEE-9378-7AAB28119737}" name="Descripcion"/>
    <tableColumn id="2" xr3:uid="{77715595-9A9A-41A0-BF75-071540A1F9C9}" name="Monto" dataCellStyle="Moneda"/>
    <tableColumn id="3" xr3:uid="{11E3D433-CF89-4E8D-90C0-9AC7317F2E98}" name="Fecha de Pago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1E98904-A274-43BC-A2A0-9A38BD63D47A}" name="Tabla148" displayName="Tabla148" ref="C4:F19" totalsRowShown="0">
  <autoFilter ref="C4:F19" xr:uid="{61E98904-A274-43BC-A2A0-9A38BD63D47A}"/>
  <sortState xmlns:xlrd2="http://schemas.microsoft.com/office/spreadsheetml/2017/richdata2" ref="C5:E19">
    <sortCondition ref="C4:C19"/>
  </sortState>
  <tableColumns count="4">
    <tableColumn id="1" xr3:uid="{FCE003AE-1177-4259-B1F2-8F6104351674}" name="Descripcion"/>
    <tableColumn id="4" xr3:uid="{6EDF737D-C2CE-4A7F-910D-5E1695062179}" name="Tipo"/>
    <tableColumn id="2" xr3:uid="{81BF6AD1-A6B1-4B5F-A8F3-E81BF8CC2023}" name="Monto" dataDxfId="4" dataCellStyle="Moneda"/>
    <tableColumn id="3" xr3:uid="{74704F25-416F-455B-9070-5BCABC00A4C6}" name="Estatus" dataDxfId="3" dataCellStyle="Moneda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721E3669-1BC8-48C1-9E0A-818DC14042CF}" name="Tabla259" displayName="Tabla259" ref="H4:J10" totalsRowShown="0" headerRowDxfId="2">
  <autoFilter ref="H4:J10" xr:uid="{721E3669-1BC8-48C1-9E0A-818DC14042CF}"/>
  <tableColumns count="3">
    <tableColumn id="1" xr3:uid="{616BAAF7-5B7A-4C10-B8E7-D60B61CA84E8}" name="Descripcion"/>
    <tableColumn id="2" xr3:uid="{1B37D9D7-8C67-4552-A0CE-678067C5FEEC}" name="Monto" dataCellStyle="Moneda"/>
    <tableColumn id="3" xr3:uid="{76701CF0-8D8C-494C-B17E-0EEEC5B75CF2}" name="Fecha de Pago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4F5B084-7A4B-41A9-9C4A-5C53C8F65B99}" name="Tabla1486" displayName="Tabla1486" ref="C4:F17" totalsRowShown="0">
  <autoFilter ref="C4:F17" xr:uid="{04F5B084-7A4B-41A9-9C4A-5C53C8F65B99}"/>
  <sortState xmlns:xlrd2="http://schemas.microsoft.com/office/spreadsheetml/2017/richdata2" ref="C5:E16">
    <sortCondition ref="C4:C16"/>
  </sortState>
  <tableColumns count="4">
    <tableColumn id="1" xr3:uid="{C07B2F0E-5131-4729-9713-EB75443F8662}" name="Descripcion"/>
    <tableColumn id="4" xr3:uid="{0918C28A-87C5-41BC-A8BC-4FC48B5913A3}" name="Tipo"/>
    <tableColumn id="2" xr3:uid="{A7C8FFF4-97D7-4AB9-8895-8FF805623F57}" name="Monto" dataDxfId="1" dataCellStyle="Moneda"/>
    <tableColumn id="3" xr3:uid="{292C903E-F604-4422-B526-83640A18045D}" name="Estatus" dataDxfId="0" dataCellStyle="Moned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5E6CE-7BDB-4BF7-BF1A-B32981018A8D}">
  <dimension ref="C3:J22"/>
  <sheetViews>
    <sheetView workbookViewId="0">
      <selection activeCell="C4" sqref="C4:J22"/>
    </sheetView>
  </sheetViews>
  <sheetFormatPr baseColWidth="10" defaultRowHeight="15" x14ac:dyDescent="0.25"/>
  <cols>
    <col min="3" max="3" width="17.28515625" bestFit="1" customWidth="1"/>
    <col min="6" max="6" width="15.7109375" customWidth="1"/>
    <col min="8" max="8" width="13.42578125" customWidth="1"/>
    <col min="10" max="10" width="15.7109375" customWidth="1"/>
  </cols>
  <sheetData>
    <row r="3" spans="3:10" x14ac:dyDescent="0.25">
      <c r="C3" s="12" t="s">
        <v>12</v>
      </c>
      <c r="D3" s="12"/>
      <c r="E3" s="12"/>
      <c r="F3" s="12"/>
      <c r="H3" s="12" t="s">
        <v>13</v>
      </c>
      <c r="I3" s="12"/>
      <c r="J3" s="12"/>
    </row>
    <row r="4" spans="3:10" x14ac:dyDescent="0.25">
      <c r="C4" t="s">
        <v>0</v>
      </c>
      <c r="D4" t="s">
        <v>1</v>
      </c>
      <c r="E4" t="s">
        <v>17</v>
      </c>
      <c r="F4" t="s">
        <v>9</v>
      </c>
      <c r="H4" s="3" t="s">
        <v>0</v>
      </c>
      <c r="I4" s="3" t="s">
        <v>1</v>
      </c>
      <c r="J4" s="3" t="s">
        <v>11</v>
      </c>
    </row>
    <row r="5" spans="3:10" x14ac:dyDescent="0.25">
      <c r="C5" t="s">
        <v>2</v>
      </c>
      <c r="D5" s="7">
        <v>448.96</v>
      </c>
      <c r="E5" s="7">
        <v>448.96</v>
      </c>
      <c r="F5" s="1">
        <v>45570</v>
      </c>
      <c r="H5" t="s">
        <v>18</v>
      </c>
      <c r="I5" s="2">
        <v>9650</v>
      </c>
      <c r="J5" s="1">
        <v>45572</v>
      </c>
    </row>
    <row r="6" spans="3:10" x14ac:dyDescent="0.25">
      <c r="C6" t="s">
        <v>3</v>
      </c>
      <c r="D6" s="7">
        <v>448.96</v>
      </c>
      <c r="E6" s="7">
        <v>448.96</v>
      </c>
      <c r="F6" s="1">
        <v>45570</v>
      </c>
      <c r="H6" t="s">
        <v>19</v>
      </c>
      <c r="I6" s="2">
        <v>8000</v>
      </c>
      <c r="J6" s="1">
        <v>45583</v>
      </c>
    </row>
    <row r="7" spans="3:10" x14ac:dyDescent="0.25">
      <c r="C7" t="s">
        <v>4</v>
      </c>
      <c r="D7" s="7">
        <v>339</v>
      </c>
      <c r="E7" s="7">
        <v>339</v>
      </c>
      <c r="F7" s="1">
        <v>45566</v>
      </c>
      <c r="H7" t="s">
        <v>20</v>
      </c>
      <c r="I7" s="2">
        <v>4779.8900000000003</v>
      </c>
      <c r="J7" s="1">
        <v>45575</v>
      </c>
    </row>
    <row r="8" spans="3:10" x14ac:dyDescent="0.25">
      <c r="C8" t="s">
        <v>5</v>
      </c>
      <c r="D8" s="7">
        <v>361</v>
      </c>
      <c r="E8" s="7">
        <v>361</v>
      </c>
      <c r="F8" s="1">
        <v>45566</v>
      </c>
      <c r="H8" t="s">
        <v>21</v>
      </c>
      <c r="I8" s="2">
        <v>0</v>
      </c>
      <c r="J8" s="1">
        <v>45572</v>
      </c>
    </row>
    <row r="9" spans="3:10" x14ac:dyDescent="0.25">
      <c r="C9" t="s">
        <v>6</v>
      </c>
      <c r="D9" s="7">
        <v>2500</v>
      </c>
      <c r="E9" s="7">
        <v>2500</v>
      </c>
      <c r="F9" s="1">
        <v>45566</v>
      </c>
    </row>
    <row r="10" spans="3:10" x14ac:dyDescent="0.25">
      <c r="C10" t="s">
        <v>15</v>
      </c>
      <c r="D10" s="7">
        <v>1000</v>
      </c>
      <c r="E10" s="7">
        <v>1000</v>
      </c>
      <c r="F10" s="1">
        <v>45566</v>
      </c>
    </row>
    <row r="11" spans="3:10" x14ac:dyDescent="0.25">
      <c r="C11" t="s">
        <v>7</v>
      </c>
      <c r="D11" s="7">
        <v>3200</v>
      </c>
      <c r="E11" s="7">
        <v>3200</v>
      </c>
      <c r="F11" s="1">
        <v>45575</v>
      </c>
    </row>
    <row r="12" spans="3:10" x14ac:dyDescent="0.25">
      <c r="C12" t="s">
        <v>8</v>
      </c>
      <c r="D12" s="7">
        <v>5314</v>
      </c>
      <c r="E12" s="7">
        <v>5314</v>
      </c>
      <c r="F12" s="1">
        <v>45581</v>
      </c>
    </row>
    <row r="13" spans="3:10" x14ac:dyDescent="0.25">
      <c r="C13" t="s">
        <v>25</v>
      </c>
      <c r="D13" s="7">
        <v>500</v>
      </c>
      <c r="E13" s="7">
        <v>500</v>
      </c>
      <c r="F13" s="1">
        <v>45568</v>
      </c>
    </row>
    <row r="14" spans="3:10" x14ac:dyDescent="0.25">
      <c r="C14" t="s">
        <v>26</v>
      </c>
      <c r="D14" s="7">
        <v>2622</v>
      </c>
      <c r="E14" s="7">
        <v>2622</v>
      </c>
      <c r="F14" s="1">
        <v>45575</v>
      </c>
    </row>
    <row r="15" spans="3:10" x14ac:dyDescent="0.25">
      <c r="C15" t="s">
        <v>16</v>
      </c>
      <c r="D15" s="7">
        <v>500</v>
      </c>
      <c r="E15" s="7">
        <v>500</v>
      </c>
      <c r="F15" s="1">
        <v>45568</v>
      </c>
    </row>
    <row r="16" spans="3:10" x14ac:dyDescent="0.25">
      <c r="C16" t="s">
        <v>24</v>
      </c>
      <c r="D16" s="7">
        <v>250</v>
      </c>
      <c r="E16" s="7">
        <v>0</v>
      </c>
      <c r="F16" s="1">
        <v>45585</v>
      </c>
    </row>
    <row r="18" spans="3:4" x14ac:dyDescent="0.25">
      <c r="C18" s="5" t="s">
        <v>10</v>
      </c>
      <c r="D18" s="6">
        <f>SUM(Tabla2[Monto])</f>
        <v>22429.89</v>
      </c>
    </row>
    <row r="19" spans="3:4" x14ac:dyDescent="0.25">
      <c r="C19" s="5" t="s">
        <v>14</v>
      </c>
      <c r="D19" s="6">
        <f>SUM(Tabla1[Monto])</f>
        <v>17483.919999999998</v>
      </c>
    </row>
    <row r="20" spans="3:4" x14ac:dyDescent="0.25">
      <c r="C20" s="5" t="s">
        <v>17</v>
      </c>
      <c r="D20" s="6">
        <f>SUM(Tabla1[Pagado])</f>
        <v>17233.919999999998</v>
      </c>
    </row>
    <row r="21" spans="3:4" x14ac:dyDescent="0.25">
      <c r="C21" s="5" t="s">
        <v>22</v>
      </c>
      <c r="D21" s="6">
        <f>D19-D20</f>
        <v>250</v>
      </c>
    </row>
    <row r="22" spans="3:4" x14ac:dyDescent="0.25">
      <c r="C22" s="5" t="s">
        <v>23</v>
      </c>
      <c r="D22" s="4">
        <f>D18-D19</f>
        <v>4945.9700000000012</v>
      </c>
    </row>
  </sheetData>
  <mergeCells count="2">
    <mergeCell ref="C3:F3"/>
    <mergeCell ref="H3:J3"/>
  </mergeCells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C2367-845F-498F-82D1-FBA077CA211B}">
  <dimension ref="B3:I25"/>
  <sheetViews>
    <sheetView workbookViewId="0">
      <selection activeCell="E27" sqref="E27"/>
    </sheetView>
  </sheetViews>
  <sheetFormatPr baseColWidth="10" defaultRowHeight="15" x14ac:dyDescent="0.25"/>
  <cols>
    <col min="2" max="2" width="18.85546875" bestFit="1" customWidth="1"/>
    <col min="3" max="3" width="18.85546875" customWidth="1"/>
    <col min="7" max="7" width="15.85546875" bestFit="1" customWidth="1"/>
  </cols>
  <sheetData>
    <row r="3" spans="2:9" x14ac:dyDescent="0.25">
      <c r="B3" t="s">
        <v>0</v>
      </c>
      <c r="C3" t="s">
        <v>33</v>
      </c>
      <c r="D3" t="s">
        <v>1</v>
      </c>
      <c r="E3" t="s">
        <v>17</v>
      </c>
      <c r="G3" s="8" t="s">
        <v>0</v>
      </c>
      <c r="H3" s="8" t="s">
        <v>1</v>
      </c>
      <c r="I3" s="8" t="s">
        <v>11</v>
      </c>
    </row>
    <row r="4" spans="2:9" x14ac:dyDescent="0.25">
      <c r="B4" t="s">
        <v>2</v>
      </c>
      <c r="C4" t="s">
        <v>34</v>
      </c>
      <c r="D4" s="7">
        <v>147.9</v>
      </c>
      <c r="E4" s="7">
        <v>147.9</v>
      </c>
      <c r="G4" t="s">
        <v>29</v>
      </c>
      <c r="H4" s="2">
        <v>12500</v>
      </c>
      <c r="I4" s="1"/>
    </row>
    <row r="5" spans="2:9" x14ac:dyDescent="0.25">
      <c r="B5" t="s">
        <v>15</v>
      </c>
      <c r="C5" t="s">
        <v>34</v>
      </c>
      <c r="D5" s="7">
        <v>1000</v>
      </c>
      <c r="E5" s="7">
        <v>1000</v>
      </c>
      <c r="G5" t="s">
        <v>30</v>
      </c>
      <c r="H5" s="2">
        <v>4600</v>
      </c>
      <c r="I5" s="1"/>
    </row>
    <row r="6" spans="2:9" x14ac:dyDescent="0.25">
      <c r="B6" t="s">
        <v>32</v>
      </c>
      <c r="C6" t="s">
        <v>34</v>
      </c>
      <c r="D6" s="7">
        <v>500</v>
      </c>
      <c r="E6" s="7">
        <v>500</v>
      </c>
      <c r="G6" t="s">
        <v>30</v>
      </c>
      <c r="H6" s="2">
        <v>3400</v>
      </c>
      <c r="I6" s="1"/>
    </row>
    <row r="7" spans="2:9" x14ac:dyDescent="0.25">
      <c r="B7" t="s">
        <v>4</v>
      </c>
      <c r="C7" t="s">
        <v>34</v>
      </c>
      <c r="D7" s="7">
        <v>266</v>
      </c>
      <c r="E7" s="7">
        <v>266</v>
      </c>
      <c r="G7" t="s">
        <v>36</v>
      </c>
      <c r="H7" s="2">
        <v>2900</v>
      </c>
      <c r="I7" s="1"/>
    </row>
    <row r="8" spans="2:9" x14ac:dyDescent="0.25">
      <c r="B8" t="s">
        <v>27</v>
      </c>
      <c r="C8" t="s">
        <v>34</v>
      </c>
      <c r="D8" s="7">
        <v>2149</v>
      </c>
      <c r="E8" s="7">
        <v>2149</v>
      </c>
      <c r="G8" t="s">
        <v>39</v>
      </c>
      <c r="H8" s="2">
        <v>3000</v>
      </c>
    </row>
    <row r="9" spans="2:9" x14ac:dyDescent="0.25">
      <c r="B9" t="s">
        <v>38</v>
      </c>
      <c r="C9" t="s">
        <v>34</v>
      </c>
      <c r="D9" s="7">
        <v>3000</v>
      </c>
      <c r="E9" s="7">
        <v>3000</v>
      </c>
      <c r="G9" t="s">
        <v>41</v>
      </c>
      <c r="H9" s="2">
        <v>1800</v>
      </c>
    </row>
    <row r="10" spans="2:9" x14ac:dyDescent="0.25">
      <c r="B10" t="s">
        <v>40</v>
      </c>
      <c r="C10" t="s">
        <v>34</v>
      </c>
      <c r="D10" s="7">
        <v>500</v>
      </c>
      <c r="E10" s="7">
        <v>500</v>
      </c>
    </row>
    <row r="11" spans="2:9" x14ac:dyDescent="0.25">
      <c r="B11" t="s">
        <v>28</v>
      </c>
      <c r="C11" t="s">
        <v>34</v>
      </c>
      <c r="D11" s="7">
        <v>2120</v>
      </c>
      <c r="E11" s="7">
        <v>2120</v>
      </c>
    </row>
    <row r="12" spans="2:9" x14ac:dyDescent="0.25">
      <c r="B12" t="s">
        <v>6</v>
      </c>
      <c r="C12" t="s">
        <v>34</v>
      </c>
      <c r="D12" s="7">
        <v>2500</v>
      </c>
      <c r="E12" s="7">
        <v>2500</v>
      </c>
    </row>
    <row r="13" spans="2:9" x14ac:dyDescent="0.25">
      <c r="B13" t="s">
        <v>37</v>
      </c>
      <c r="C13" t="s">
        <v>34</v>
      </c>
      <c r="D13" s="7">
        <v>800</v>
      </c>
      <c r="E13" s="7">
        <v>800</v>
      </c>
    </row>
    <row r="14" spans="2:9" x14ac:dyDescent="0.25">
      <c r="B14" t="s">
        <v>26</v>
      </c>
      <c r="C14" t="s">
        <v>34</v>
      </c>
      <c r="D14" s="7">
        <v>7000</v>
      </c>
      <c r="E14" s="7">
        <v>0</v>
      </c>
    </row>
    <row r="15" spans="2:9" x14ac:dyDescent="0.25">
      <c r="B15" t="s">
        <v>3</v>
      </c>
      <c r="C15" t="s">
        <v>35</v>
      </c>
      <c r="D15" s="7">
        <v>147.9</v>
      </c>
      <c r="E15" s="7">
        <v>147.9</v>
      </c>
    </row>
    <row r="16" spans="2:9" x14ac:dyDescent="0.25">
      <c r="B16" t="s">
        <v>31</v>
      </c>
      <c r="C16" t="s">
        <v>35</v>
      </c>
      <c r="D16" s="7">
        <v>500</v>
      </c>
      <c r="E16" s="7">
        <v>500</v>
      </c>
    </row>
    <row r="17" spans="2:5" x14ac:dyDescent="0.25">
      <c r="B17" t="s">
        <v>5</v>
      </c>
      <c r="C17" t="s">
        <v>35</v>
      </c>
      <c r="D17" s="7">
        <v>220</v>
      </c>
      <c r="E17" s="7">
        <v>220</v>
      </c>
    </row>
    <row r="18" spans="2:5" x14ac:dyDescent="0.25">
      <c r="B18" t="s">
        <v>7</v>
      </c>
      <c r="C18" t="s">
        <v>35</v>
      </c>
      <c r="D18" s="7">
        <v>3200</v>
      </c>
      <c r="E18" s="7">
        <v>3200</v>
      </c>
    </row>
    <row r="19" spans="2:5" x14ac:dyDescent="0.25">
      <c r="B19" t="s">
        <v>24</v>
      </c>
      <c r="C19" t="s">
        <v>35</v>
      </c>
      <c r="D19" s="7">
        <v>244</v>
      </c>
      <c r="E19" s="7">
        <v>244</v>
      </c>
    </row>
    <row r="21" spans="2:5" x14ac:dyDescent="0.25">
      <c r="B21" s="5" t="s">
        <v>10</v>
      </c>
      <c r="C21" s="5"/>
      <c r="D21" s="6">
        <f>SUM(Tabla25[Monto])</f>
        <v>28200</v>
      </c>
    </row>
    <row r="22" spans="2:5" x14ac:dyDescent="0.25">
      <c r="B22" s="5" t="s">
        <v>14</v>
      </c>
      <c r="C22" s="5"/>
      <c r="D22" s="6">
        <f>SUM(Tabla14[Monto])</f>
        <v>24294.800000000003</v>
      </c>
    </row>
    <row r="23" spans="2:5" x14ac:dyDescent="0.25">
      <c r="B23" s="5" t="s">
        <v>17</v>
      </c>
      <c r="C23" s="5"/>
      <c r="D23" s="6">
        <f>SUM(Tabla14[Pagado])</f>
        <v>17294.8</v>
      </c>
    </row>
    <row r="24" spans="2:5" x14ac:dyDescent="0.25">
      <c r="B24" s="5" t="s">
        <v>22</v>
      </c>
      <c r="C24" s="5"/>
      <c r="D24" s="6">
        <f>D22-D23</f>
        <v>7000.0000000000036</v>
      </c>
    </row>
    <row r="25" spans="2:5" x14ac:dyDescent="0.25">
      <c r="B25" s="5" t="s">
        <v>23</v>
      </c>
      <c r="C25" s="5"/>
      <c r="D25" s="4">
        <f>D21-D22</f>
        <v>3905.1999999999971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B3246-3D82-4DF3-809B-044BBCE4A22A}">
  <dimension ref="C4:J19"/>
  <sheetViews>
    <sheetView workbookViewId="0">
      <selection activeCell="G7" sqref="G7"/>
    </sheetView>
  </sheetViews>
  <sheetFormatPr baseColWidth="10" defaultRowHeight="15" x14ac:dyDescent="0.25"/>
  <cols>
    <col min="3" max="3" width="18.85546875" bestFit="1" customWidth="1"/>
  </cols>
  <sheetData>
    <row r="4" spans="3:10" x14ac:dyDescent="0.25">
      <c r="C4" t="s">
        <v>0</v>
      </c>
      <c r="D4" t="s">
        <v>33</v>
      </c>
      <c r="E4" t="s">
        <v>1</v>
      </c>
      <c r="F4" t="s">
        <v>45</v>
      </c>
      <c r="H4" s="9" t="s">
        <v>0</v>
      </c>
      <c r="I4" s="9" t="s">
        <v>1</v>
      </c>
      <c r="J4" s="9" t="s">
        <v>11</v>
      </c>
    </row>
    <row r="5" spans="3:10" x14ac:dyDescent="0.25">
      <c r="C5" t="s">
        <v>2</v>
      </c>
      <c r="D5" t="s">
        <v>34</v>
      </c>
      <c r="E5" s="7">
        <v>148.94</v>
      </c>
      <c r="F5" s="7" t="s">
        <v>17</v>
      </c>
      <c r="H5" t="s">
        <v>30</v>
      </c>
      <c r="I5" s="2">
        <v>8750</v>
      </c>
      <c r="J5" s="1" t="s">
        <v>56</v>
      </c>
    </row>
    <row r="6" spans="3:10" x14ac:dyDescent="0.25">
      <c r="C6" t="s">
        <v>3</v>
      </c>
      <c r="D6" t="s">
        <v>35</v>
      </c>
      <c r="E6" s="7">
        <v>148.94</v>
      </c>
      <c r="F6" s="7" t="s">
        <v>17</v>
      </c>
      <c r="H6" t="s">
        <v>42</v>
      </c>
      <c r="I6" s="2">
        <v>5600</v>
      </c>
      <c r="J6" s="1"/>
    </row>
    <row r="7" spans="3:10" x14ac:dyDescent="0.25">
      <c r="C7" t="s">
        <v>15</v>
      </c>
      <c r="D7" t="s">
        <v>34</v>
      </c>
      <c r="E7" s="7">
        <v>1000</v>
      </c>
      <c r="F7" s="7"/>
      <c r="H7" t="s">
        <v>42</v>
      </c>
      <c r="I7" s="2">
        <v>4000</v>
      </c>
      <c r="J7" s="1"/>
    </row>
    <row r="8" spans="3:10" x14ac:dyDescent="0.25">
      <c r="C8" t="s">
        <v>32</v>
      </c>
      <c r="D8" t="s">
        <v>34</v>
      </c>
      <c r="E8" s="7">
        <v>500</v>
      </c>
      <c r="F8" s="7" t="s">
        <v>17</v>
      </c>
      <c r="H8" t="s">
        <v>57</v>
      </c>
      <c r="I8" s="2">
        <v>4600</v>
      </c>
      <c r="J8" s="1"/>
    </row>
    <row r="9" spans="3:10" x14ac:dyDescent="0.25">
      <c r="C9" t="s">
        <v>31</v>
      </c>
      <c r="D9" t="s">
        <v>35</v>
      </c>
      <c r="E9" s="7">
        <v>500</v>
      </c>
      <c r="F9" s="7" t="s">
        <v>17</v>
      </c>
      <c r="I9" s="2"/>
    </row>
    <row r="10" spans="3:10" x14ac:dyDescent="0.25">
      <c r="C10" t="s">
        <v>4</v>
      </c>
      <c r="D10" t="s">
        <v>34</v>
      </c>
      <c r="E10" s="7">
        <v>350</v>
      </c>
      <c r="F10" s="7" t="s">
        <v>17</v>
      </c>
      <c r="I10" s="2"/>
    </row>
    <row r="11" spans="3:10" x14ac:dyDescent="0.25">
      <c r="C11" t="s">
        <v>5</v>
      </c>
      <c r="D11" t="s">
        <v>35</v>
      </c>
      <c r="E11" s="7">
        <v>679</v>
      </c>
      <c r="F11" s="7" t="s">
        <v>17</v>
      </c>
    </row>
    <row r="12" spans="3:10" x14ac:dyDescent="0.25">
      <c r="C12" t="s">
        <v>40</v>
      </c>
      <c r="D12" t="s">
        <v>34</v>
      </c>
      <c r="E12" s="7">
        <v>1000</v>
      </c>
      <c r="F12" s="7" t="s">
        <v>17</v>
      </c>
      <c r="H12" t="s">
        <v>43</v>
      </c>
      <c r="I12" s="10">
        <f>SUM(I5:I6)</f>
        <v>14350</v>
      </c>
    </row>
    <row r="13" spans="3:10" x14ac:dyDescent="0.25">
      <c r="C13" t="s">
        <v>27</v>
      </c>
      <c r="D13" t="s">
        <v>34</v>
      </c>
      <c r="E13" s="7">
        <v>6383</v>
      </c>
      <c r="F13" s="7" t="s">
        <v>17</v>
      </c>
      <c r="H13" t="s">
        <v>22</v>
      </c>
      <c r="I13" s="2">
        <f>SUM(Tabla148[[#All],[Monto]])</f>
        <v>21126.880000000001</v>
      </c>
    </row>
    <row r="14" spans="3:10" x14ac:dyDescent="0.25">
      <c r="C14" t="s">
        <v>38</v>
      </c>
      <c r="D14" t="s">
        <v>34</v>
      </c>
      <c r="E14" s="7">
        <v>569</v>
      </c>
      <c r="F14" s="7" t="s">
        <v>17</v>
      </c>
      <c r="H14" t="s">
        <v>44</v>
      </c>
      <c r="I14" s="10">
        <f>I12-I13</f>
        <v>-6776.880000000001</v>
      </c>
    </row>
    <row r="15" spans="3:10" x14ac:dyDescent="0.25">
      <c r="C15" t="s">
        <v>6</v>
      </c>
      <c r="D15" t="s">
        <v>34</v>
      </c>
      <c r="E15" s="7">
        <v>2500</v>
      </c>
      <c r="F15" s="7" t="s">
        <v>17</v>
      </c>
    </row>
    <row r="16" spans="3:10" x14ac:dyDescent="0.25">
      <c r="C16" t="s">
        <v>7</v>
      </c>
      <c r="D16" t="s">
        <v>35</v>
      </c>
      <c r="E16" s="7">
        <v>3200</v>
      </c>
      <c r="F16" s="7" t="s">
        <v>17</v>
      </c>
      <c r="H16" t="s">
        <v>17</v>
      </c>
      <c r="I16" s="10">
        <f>E5+E6+E10+E11+E12+E18+E14+E15</f>
        <v>5813.88</v>
      </c>
    </row>
    <row r="17" spans="3:6" x14ac:dyDescent="0.25">
      <c r="C17" t="s">
        <v>24</v>
      </c>
      <c r="D17" t="s">
        <v>35</v>
      </c>
      <c r="E17" s="7">
        <v>250</v>
      </c>
      <c r="F17" s="7" t="s">
        <v>17</v>
      </c>
    </row>
    <row r="18" spans="3:6" x14ac:dyDescent="0.25">
      <c r="C18" t="s">
        <v>46</v>
      </c>
      <c r="D18" t="s">
        <v>34</v>
      </c>
      <c r="E18" s="7">
        <v>418</v>
      </c>
      <c r="F18" s="7" t="s">
        <v>17</v>
      </c>
    </row>
    <row r="19" spans="3:6" x14ac:dyDescent="0.25">
      <c r="C19" t="s">
        <v>26</v>
      </c>
      <c r="D19" t="s">
        <v>34</v>
      </c>
      <c r="E19" s="7">
        <v>3480</v>
      </c>
      <c r="F19" s="7" t="s">
        <v>17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8FFE7-F81E-4145-B4DF-E05CF0865784}">
  <dimension ref="C2:J19"/>
  <sheetViews>
    <sheetView tabSelected="1" workbookViewId="0">
      <selection activeCell="K20" sqref="K20"/>
    </sheetView>
  </sheetViews>
  <sheetFormatPr baseColWidth="10" defaultRowHeight="15" x14ac:dyDescent="0.25"/>
  <cols>
    <col min="3" max="3" width="18.85546875" bestFit="1" customWidth="1"/>
    <col min="6" max="6" width="15.42578125" bestFit="1" customWidth="1"/>
    <col min="9" max="9" width="17.85546875" bestFit="1" customWidth="1"/>
  </cols>
  <sheetData>
    <row r="2" spans="3:10" x14ac:dyDescent="0.25">
      <c r="I2" t="s">
        <v>13</v>
      </c>
    </row>
    <row r="3" spans="3:10" x14ac:dyDescent="0.25">
      <c r="C3" t="s">
        <v>49</v>
      </c>
      <c r="I3" t="s">
        <v>30</v>
      </c>
      <c r="J3">
        <v>10600</v>
      </c>
    </row>
    <row r="4" spans="3:10" x14ac:dyDescent="0.25">
      <c r="C4" t="s">
        <v>0</v>
      </c>
      <c r="D4" t="s">
        <v>33</v>
      </c>
      <c r="E4" t="s">
        <v>1</v>
      </c>
      <c r="F4" t="s">
        <v>45</v>
      </c>
      <c r="I4" t="s">
        <v>47</v>
      </c>
      <c r="J4">
        <v>5000</v>
      </c>
    </row>
    <row r="5" spans="3:10" x14ac:dyDescent="0.25">
      <c r="C5" t="s">
        <v>2</v>
      </c>
      <c r="D5" t="s">
        <v>34</v>
      </c>
      <c r="E5" s="7">
        <v>364.99</v>
      </c>
      <c r="F5" s="7"/>
      <c r="I5" t="s">
        <v>48</v>
      </c>
      <c r="J5">
        <v>4600</v>
      </c>
    </row>
    <row r="6" spans="3:10" x14ac:dyDescent="0.25">
      <c r="C6" t="s">
        <v>3</v>
      </c>
      <c r="D6" t="s">
        <v>35</v>
      </c>
      <c r="E6" s="7">
        <v>301</v>
      </c>
      <c r="F6" s="7"/>
      <c r="I6" t="s">
        <v>42</v>
      </c>
      <c r="J6">
        <v>4000</v>
      </c>
    </row>
    <row r="7" spans="3:10" x14ac:dyDescent="0.25">
      <c r="C7" t="s">
        <v>15</v>
      </c>
      <c r="D7" t="s">
        <v>34</v>
      </c>
      <c r="E7" s="7">
        <v>2000</v>
      </c>
      <c r="F7" s="7"/>
    </row>
    <row r="8" spans="3:10" x14ac:dyDescent="0.25">
      <c r="C8" t="s">
        <v>32</v>
      </c>
      <c r="D8" t="s">
        <v>34</v>
      </c>
      <c r="E8" s="7">
        <v>550</v>
      </c>
      <c r="F8" s="7"/>
      <c r="J8" s="2">
        <f>J3+J4+J5+J6</f>
        <v>24200</v>
      </c>
    </row>
    <row r="9" spans="3:10" x14ac:dyDescent="0.25">
      <c r="C9" t="s">
        <v>31</v>
      </c>
      <c r="D9" t="s">
        <v>35</v>
      </c>
      <c r="E9" s="7">
        <v>550</v>
      </c>
      <c r="F9" s="7"/>
    </row>
    <row r="10" spans="3:10" x14ac:dyDescent="0.25">
      <c r="C10" t="s">
        <v>4</v>
      </c>
      <c r="D10" t="s">
        <v>34</v>
      </c>
      <c r="E10" s="7">
        <v>0</v>
      </c>
      <c r="F10" s="7"/>
      <c r="J10" s="10">
        <f>J8-E19</f>
        <v>5584.010000000002</v>
      </c>
    </row>
    <row r="11" spans="3:10" x14ac:dyDescent="0.25">
      <c r="C11" t="s">
        <v>5</v>
      </c>
      <c r="D11" t="s">
        <v>35</v>
      </c>
      <c r="E11" s="7">
        <v>0</v>
      </c>
      <c r="F11" s="7"/>
    </row>
    <row r="12" spans="3:10" x14ac:dyDescent="0.25">
      <c r="C12" t="s">
        <v>52</v>
      </c>
      <c r="D12" t="s">
        <v>53</v>
      </c>
      <c r="E12" s="7">
        <v>11000</v>
      </c>
      <c r="F12" s="7" t="s">
        <v>60</v>
      </c>
    </row>
    <row r="13" spans="3:10" x14ac:dyDescent="0.25">
      <c r="C13" t="s">
        <v>6</v>
      </c>
      <c r="D13" t="s">
        <v>34</v>
      </c>
      <c r="E13" s="7">
        <v>0</v>
      </c>
      <c r="F13" s="7" t="s">
        <v>58</v>
      </c>
    </row>
    <row r="14" spans="3:10" x14ac:dyDescent="0.25">
      <c r="C14" t="s">
        <v>7</v>
      </c>
      <c r="D14" t="s">
        <v>35</v>
      </c>
      <c r="E14" s="7">
        <v>3200</v>
      </c>
      <c r="F14" s="7"/>
    </row>
    <row r="15" spans="3:10" x14ac:dyDescent="0.25">
      <c r="C15" t="s">
        <v>24</v>
      </c>
      <c r="D15" t="s">
        <v>35</v>
      </c>
      <c r="E15" s="7">
        <v>250</v>
      </c>
      <c r="F15" s="7"/>
    </row>
    <row r="16" spans="3:10" x14ac:dyDescent="0.25">
      <c r="C16" t="s">
        <v>50</v>
      </c>
      <c r="D16" t="s">
        <v>34</v>
      </c>
      <c r="E16" s="7">
        <v>400</v>
      </c>
      <c r="F16" s="7"/>
    </row>
    <row r="17" spans="3:6" x14ac:dyDescent="0.25">
      <c r="C17" t="s">
        <v>54</v>
      </c>
      <c r="D17" t="s">
        <v>55</v>
      </c>
      <c r="E17" s="7">
        <v>0</v>
      </c>
      <c r="F17" s="7" t="s">
        <v>59</v>
      </c>
    </row>
    <row r="19" spans="3:6" x14ac:dyDescent="0.25">
      <c r="D19" s="11" t="s">
        <v>51</v>
      </c>
      <c r="E19" s="10">
        <f>SUM(E5:E16)</f>
        <v>18615.989999999998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Octubre 2024</vt:lpstr>
      <vt:lpstr>Noviembre 2024</vt:lpstr>
      <vt:lpstr>Febrero 2025</vt:lpstr>
      <vt:lpstr>Marzo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Mauricio Pérez</dc:creator>
  <cp:lastModifiedBy>Mauricio Pérez</cp:lastModifiedBy>
  <dcterms:created xsi:type="dcterms:W3CDTF">2024-10-03T09:49:57Z</dcterms:created>
  <dcterms:modified xsi:type="dcterms:W3CDTF">2025-03-10T15:33:13Z</dcterms:modified>
</cp:coreProperties>
</file>